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ada\Desktop\DADDA 2020\"/>
    </mc:Choice>
  </mc:AlternateContent>
  <xr:revisionPtr revIDLastSave="0" documentId="8_{BF69B494-8D84-47C2-8430-01A6CA1D37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AU DES ALLURES" sheetId="1" r:id="rId1"/>
    <sheet name="Feuil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B34" i="1"/>
  <c r="F33" i="1"/>
  <c r="E33" i="1"/>
  <c r="K34" i="1" s="1"/>
  <c r="D33" i="1"/>
  <c r="C33" i="1"/>
  <c r="B33" i="1"/>
  <c r="F32" i="1"/>
  <c r="K33" i="1" s="1"/>
  <c r="E32" i="1"/>
  <c r="D32" i="1"/>
  <c r="C32" i="1"/>
  <c r="B32" i="1"/>
  <c r="F31" i="1"/>
  <c r="E31" i="1"/>
  <c r="D31" i="1"/>
  <c r="C31" i="1"/>
  <c r="B31" i="1"/>
  <c r="H30" i="1"/>
  <c r="G30" i="1"/>
  <c r="F30" i="1"/>
  <c r="E30" i="1"/>
  <c r="D30" i="1"/>
  <c r="C30" i="1"/>
  <c r="B30" i="1"/>
  <c r="K29" i="1"/>
  <c r="H29" i="1"/>
  <c r="G29" i="1"/>
  <c r="F29" i="1"/>
  <c r="E29" i="1"/>
  <c r="D29" i="1"/>
  <c r="C29" i="1"/>
  <c r="B29" i="1"/>
  <c r="K28" i="1"/>
  <c r="H28" i="1"/>
  <c r="G28" i="1"/>
  <c r="K32" i="1" s="1"/>
  <c r="F28" i="1"/>
  <c r="E28" i="1"/>
  <c r="D28" i="1"/>
  <c r="C28" i="1"/>
  <c r="B28" i="1"/>
  <c r="K27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K24" i="1"/>
  <c r="H24" i="1"/>
  <c r="G24" i="1"/>
  <c r="F24" i="1"/>
  <c r="E24" i="1"/>
  <c r="D24" i="1"/>
  <c r="C24" i="1"/>
  <c r="B24" i="1"/>
  <c r="K23" i="1"/>
  <c r="H23" i="1"/>
  <c r="G23" i="1"/>
  <c r="F23" i="1"/>
  <c r="E23" i="1"/>
  <c r="D23" i="1"/>
  <c r="C23" i="1"/>
  <c r="B23" i="1"/>
  <c r="K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<sst xmlns="http://schemas.openxmlformats.org/spreadsheetml/2006/main" count="20" uniqueCount="16">
  <si>
    <t>TABLEAU DES ALLURES SELON VMA</t>
  </si>
  <si>
    <t>DISTANCE</t>
  </si>
  <si>
    <t>ENDURANCE EN %</t>
  </si>
  <si>
    <t>RESISTANCE EN %</t>
  </si>
  <si>
    <t>VMA EN %</t>
  </si>
  <si>
    <t>EN mètres</t>
  </si>
  <si>
    <t>SEANCE DE 30"/30"</t>
  </si>
  <si>
    <t>%</t>
  </si>
  <si>
    <t>DISTANCE A</t>
  </si>
  <si>
    <t>VMA</t>
  </si>
  <si>
    <t>PARCOURIR</t>
  </si>
  <si>
    <t>TEMPS PREVISIBLE SUR :</t>
  </si>
  <si>
    <t>10KM</t>
  </si>
  <si>
    <t>SEMI MARATHON</t>
  </si>
  <si>
    <t>MARATHON</t>
  </si>
  <si>
    <t>TEMPS AU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</si>
</sst>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</font>
    <font>
      <b/>
      <sz val="22"/>
      <color rgb="FF000000"/>
      <name val="Calibri"/>
    </font>
    <font>
      <b/>
      <sz val="18"/>
      <color rgb="FF000000"/>
      <name val="Calibri"/>
    </font>
    <font>
      <b/>
      <sz val="18"/>
      <name val="Arial"/>
    </font>
    <font>
      <b/>
      <sz val="14"/>
      <name val="Arial"/>
    </font>
    <font>
      <b/>
      <sz val="28"/>
      <color rgb="FFFF0000"/>
      <name val="Arial"/>
    </font>
    <font>
      <sz val="11"/>
      <name val="Arial"/>
    </font>
    <font>
      <b/>
      <sz val="10"/>
      <name val="Arial"/>
    </font>
    <font>
      <b/>
      <sz val="11"/>
      <color rgb="FF9C0006"/>
      <name val="Calibri"/>
    </font>
    <font>
      <b/>
      <sz val="11"/>
      <color rgb="FF006100"/>
      <name val="Calibri"/>
    </font>
    <font>
      <b/>
      <sz val="12"/>
      <name val="Arial"/>
    </font>
    <font>
      <b/>
      <sz val="11"/>
      <name val="Arial"/>
    </font>
    <font>
      <sz val="10"/>
      <name val="Arial"/>
    </font>
    <font>
      <b/>
      <sz val="11"/>
      <color rgb="FF000000"/>
      <name val="Calibri"/>
    </font>
    <font>
      <b/>
      <sz val="9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6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CD5B5"/>
        <bgColor rgb="FFFCD5B5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E6B9B8"/>
        <bgColor rgb="FFE6B9B8"/>
      </patternFill>
    </fill>
    <fill>
      <patternFill patternType="solid">
        <fgColor rgb="FF92D050"/>
        <bgColor rgb="FF92D050"/>
      </patternFill>
    </fill>
    <fill>
      <patternFill patternType="solid">
        <fgColor rgb="FF93CDDD"/>
        <bgColor rgb="FF93CDDD"/>
      </patternFill>
    </fill>
    <fill>
      <patternFill patternType="solid">
        <fgColor rgb="FFB7DEE8"/>
        <bgColor rgb="FFB7DEE8"/>
      </patternFill>
    </fill>
    <fill>
      <patternFill patternType="solid">
        <fgColor rgb="FFF79646"/>
        <bgColor rgb="FFF7964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948A54"/>
        <bgColor rgb="FF948A54"/>
      </patternFill>
    </fill>
  </fills>
  <borders count="6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/>
    <xf numFmtId="0" fontId="0" fillId="2" borderId="2" xfId="0" applyFont="1" applyFill="1" applyBorder="1" applyAlignment="1"/>
    <xf numFmtId="0" fontId="3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 applyAlignment="1"/>
    <xf numFmtId="0" fontId="0" fillId="0" borderId="6" xfId="0" applyFont="1" applyBorder="1" applyAlignment="1"/>
    <xf numFmtId="0" fontId="6" fillId="0" borderId="0" xfId="0" applyFont="1" applyAlignment="1"/>
    <xf numFmtId="0" fontId="7" fillId="3" borderId="7" xfId="0" applyFont="1" applyFill="1" applyBorder="1" applyAlignment="1"/>
    <xf numFmtId="0" fontId="8" fillId="3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8" xfId="0" applyFont="1" applyBorder="1" applyAlignment="1"/>
    <xf numFmtId="0" fontId="11" fillId="0" borderId="9" xfId="0" applyFont="1" applyBorder="1" applyAlignment="1">
      <alignment horizontal="center" vertical="center"/>
    </xf>
    <xf numFmtId="0" fontId="12" fillId="4" borderId="10" xfId="0" applyFont="1" applyFill="1" applyBorder="1" applyAlignment="1"/>
    <xf numFmtId="0" fontId="7" fillId="4" borderId="2" xfId="0" applyFont="1" applyFill="1" applyBorder="1" applyAlignment="1"/>
    <xf numFmtId="0" fontId="12" fillId="4" borderId="11" xfId="0" applyFont="1" applyFill="1" applyBorder="1" applyAlignment="1"/>
    <xf numFmtId="0" fontId="7" fillId="5" borderId="10" xfId="0" applyFont="1" applyFill="1" applyBorder="1" applyAlignment="1">
      <alignment horizontal="left" vertical="center"/>
    </xf>
    <xf numFmtId="0" fontId="0" fillId="5" borderId="11" xfId="0" applyFont="1" applyFill="1" applyBorder="1" applyAlignment="1"/>
    <xf numFmtId="0" fontId="7" fillId="6" borderId="10" xfId="0" applyFont="1" applyFill="1" applyBorder="1" applyAlignment="1">
      <alignment horizontal="left"/>
    </xf>
    <xf numFmtId="0" fontId="0" fillId="6" borderId="11" xfId="0" applyFont="1" applyFill="1" applyBorder="1" applyAlignment="1"/>
    <xf numFmtId="0" fontId="0" fillId="7" borderId="10" xfId="0" applyFont="1" applyFill="1" applyBorder="1" applyAlignment="1"/>
    <xf numFmtId="0" fontId="7" fillId="7" borderId="2" xfId="0" applyFont="1" applyFill="1" applyBorder="1" applyAlignment="1">
      <alignment horizontal="center" vertical="center"/>
    </xf>
    <xf numFmtId="0" fontId="0" fillId="7" borderId="4" xfId="0" applyFont="1" applyFill="1" applyBorder="1" applyAlignment="1"/>
    <xf numFmtId="0" fontId="11" fillId="0" borderId="12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6" fontId="0" fillId="4" borderId="16" xfId="0" applyNumberFormat="1" applyFont="1" applyFill="1" applyBorder="1" applyAlignment="1">
      <alignment horizontal="center" vertical="center"/>
    </xf>
    <xf numFmtId="46" fontId="0" fillId="4" borderId="17" xfId="0" applyNumberFormat="1" applyFont="1" applyFill="1" applyBorder="1" applyAlignment="1">
      <alignment horizontal="center" vertical="center"/>
    </xf>
    <xf numFmtId="46" fontId="0" fillId="5" borderId="17" xfId="0" applyNumberFormat="1" applyFont="1" applyFill="1" applyBorder="1" applyAlignment="1">
      <alignment horizontal="center" vertical="center"/>
    </xf>
    <xf numFmtId="46" fontId="0" fillId="6" borderId="17" xfId="0" applyNumberFormat="1" applyFont="1" applyFill="1" applyBorder="1" applyAlignment="1">
      <alignment horizontal="center" vertical="center"/>
    </xf>
    <xf numFmtId="46" fontId="0" fillId="7" borderId="17" xfId="0" applyNumberFormat="1" applyFont="1" applyFill="1" applyBorder="1" applyAlignment="1">
      <alignment horizontal="center" vertical="center"/>
    </xf>
    <xf numFmtId="46" fontId="0" fillId="7" borderId="18" xfId="0" applyNumberFormat="1" applyFont="1" applyFill="1" applyBorder="1" applyAlignment="1">
      <alignment horizontal="center" vertical="center"/>
    </xf>
    <xf numFmtId="46" fontId="0" fillId="7" borderId="19" xfId="0" applyNumberFormat="1" applyFont="1" applyFill="1" applyBorder="1" applyAlignment="1">
      <alignment horizontal="center" vertical="center"/>
    </xf>
    <xf numFmtId="46" fontId="0" fillId="7" borderId="20" xfId="0" applyNumberFormat="1" applyFont="1" applyFill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46" fontId="0" fillId="7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left" vertical="center"/>
    </xf>
    <xf numFmtId="1" fontId="0" fillId="0" borderId="20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left"/>
    </xf>
    <xf numFmtId="1" fontId="13" fillId="3" borderId="24" xfId="0" applyNumberFormat="1" applyFont="1" applyFill="1" applyBorder="1" applyAlignment="1">
      <alignment horizontal="center" vertical="center"/>
    </xf>
    <xf numFmtId="46" fontId="0" fillId="3" borderId="20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/>
    <xf numFmtId="1" fontId="14" fillId="3" borderId="24" xfId="0" applyNumberFormat="1" applyFont="1" applyFill="1" applyBorder="1" applyAlignment="1">
      <alignment horizontal="center" vertical="center"/>
    </xf>
    <xf numFmtId="9" fontId="0" fillId="3" borderId="5" xfId="0" applyNumberFormat="1" applyFont="1" applyFill="1" applyBorder="1" applyAlignment="1">
      <alignment horizontal="center" vertical="center"/>
    </xf>
    <xf numFmtId="1" fontId="0" fillId="3" borderId="5" xfId="0" applyNumberFormat="1" applyFont="1" applyFill="1" applyBorder="1" applyAlignment="1">
      <alignment horizontal="center" vertical="center"/>
    </xf>
    <xf numFmtId="1" fontId="0" fillId="0" borderId="25" xfId="0" applyNumberFormat="1" applyFont="1" applyBorder="1" applyAlignment="1">
      <alignment horizontal="center" vertical="center"/>
    </xf>
    <xf numFmtId="1" fontId="0" fillId="0" borderId="26" xfId="0" applyNumberFormat="1" applyFont="1" applyBorder="1" applyAlignment="1">
      <alignment horizontal="center" vertical="center"/>
    </xf>
    <xf numFmtId="0" fontId="0" fillId="0" borderId="24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22" xfId="0" applyFont="1" applyBorder="1" applyAlignment="1"/>
    <xf numFmtId="0" fontId="13" fillId="8" borderId="1" xfId="0" applyFont="1" applyFill="1" applyBorder="1" applyAlignment="1">
      <alignment horizontal="left"/>
    </xf>
    <xf numFmtId="0" fontId="0" fillId="8" borderId="4" xfId="0" applyFont="1" applyFill="1" applyBorder="1" applyAlignment="1"/>
    <xf numFmtId="0" fontId="13" fillId="8" borderId="27" xfId="0" applyFont="1" applyFill="1" applyBorder="1" applyAlignment="1">
      <alignment horizontal="center" vertical="center"/>
    </xf>
    <xf numFmtId="0" fontId="15" fillId="8" borderId="28" xfId="0" applyFont="1" applyFill="1" applyBorder="1" applyAlignment="1"/>
    <xf numFmtId="0" fontId="16" fillId="0" borderId="0" xfId="0" applyFont="1" applyAlignment="1"/>
    <xf numFmtId="46" fontId="0" fillId="7" borderId="29" xfId="0" applyNumberFormat="1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5" fillId="8" borderId="31" xfId="0" applyFont="1" applyFill="1" applyBorder="1" applyAlignment="1"/>
    <xf numFmtId="46" fontId="0" fillId="6" borderId="23" xfId="0" applyNumberFormat="1" applyFont="1" applyFill="1" applyBorder="1" applyAlignment="1">
      <alignment horizontal="center" vertical="center"/>
    </xf>
    <xf numFmtId="46" fontId="0" fillId="3" borderId="24" xfId="0" applyNumberFormat="1" applyFont="1" applyFill="1" applyBorder="1" applyAlignment="1">
      <alignment horizontal="center" vertical="center"/>
    </xf>
    <xf numFmtId="9" fontId="0" fillId="8" borderId="32" xfId="0" applyNumberFormat="1" applyFont="1" applyFill="1" applyBorder="1" applyAlignment="1">
      <alignment horizontal="center" vertical="center"/>
    </xf>
    <xf numFmtId="1" fontId="0" fillId="9" borderId="33" xfId="0" applyNumberFormat="1" applyFont="1" applyFill="1" applyBorder="1" applyAlignment="1">
      <alignment horizontal="center" vertical="center"/>
    </xf>
    <xf numFmtId="9" fontId="0" fillId="8" borderId="34" xfId="0" applyNumberFormat="1" applyFont="1" applyFill="1" applyBorder="1" applyAlignment="1">
      <alignment horizontal="center" vertical="center"/>
    </xf>
    <xf numFmtId="1" fontId="0" fillId="9" borderId="35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46" fontId="17" fillId="3" borderId="36" xfId="0" applyNumberFormat="1" applyFont="1" applyFill="1" applyBorder="1" applyAlignment="1">
      <alignment horizontal="left" vertical="center"/>
    </xf>
    <xf numFmtId="47" fontId="11" fillId="0" borderId="37" xfId="0" applyNumberFormat="1" applyFont="1" applyBorder="1" applyAlignment="1">
      <alignment horizontal="center" vertical="center"/>
    </xf>
    <xf numFmtId="46" fontId="7" fillId="3" borderId="38" xfId="0" applyNumberFormat="1" applyFont="1" applyFill="1" applyBorder="1" applyAlignment="1">
      <alignment horizontal="center" vertical="center"/>
    </xf>
    <xf numFmtId="46" fontId="0" fillId="3" borderId="5" xfId="0" applyNumberFormat="1" applyFont="1" applyFill="1" applyBorder="1" applyAlignment="1">
      <alignment horizontal="center" vertical="center"/>
    </xf>
    <xf numFmtId="0" fontId="13" fillId="10" borderId="39" xfId="0" applyFont="1" applyFill="1" applyBorder="1" applyAlignment="1"/>
    <xf numFmtId="46" fontId="13" fillId="10" borderId="40" xfId="0" applyNumberFormat="1" applyFont="1" applyFill="1" applyBorder="1" applyAlignment="1">
      <alignment horizontal="left" vertical="top"/>
    </xf>
    <xf numFmtId="46" fontId="7" fillId="10" borderId="41" xfId="0" applyNumberFormat="1" applyFont="1" applyFill="1" applyBorder="1" applyAlignment="1">
      <alignment horizontal="center" vertical="center"/>
    </xf>
    <xf numFmtId="46" fontId="7" fillId="10" borderId="17" xfId="0" applyNumberFormat="1" applyFont="1" applyFill="1" applyBorder="1" applyAlignment="1">
      <alignment horizontal="center" vertical="center"/>
    </xf>
    <xf numFmtId="46" fontId="13" fillId="11" borderId="42" xfId="0" applyNumberFormat="1" applyFont="1" applyFill="1" applyBorder="1" applyAlignment="1">
      <alignment horizontal="left" vertical="center"/>
    </xf>
    <xf numFmtId="0" fontId="0" fillId="11" borderId="43" xfId="0" applyFont="1" applyFill="1" applyBorder="1" applyAlignment="1">
      <alignment horizontal="center" vertical="center"/>
    </xf>
    <xf numFmtId="46" fontId="7" fillId="11" borderId="19" xfId="0" applyNumberFormat="1" applyFont="1" applyFill="1" applyBorder="1" applyAlignment="1">
      <alignment horizontal="center" vertical="center"/>
    </xf>
    <xf numFmtId="0" fontId="13" fillId="12" borderId="44" xfId="0" applyFont="1" applyFill="1" applyBorder="1" applyAlignment="1">
      <alignment horizontal="left" vertical="center"/>
    </xf>
    <xf numFmtId="46" fontId="0" fillId="12" borderId="45" xfId="0" applyNumberFormat="1" applyFont="1" applyFill="1" applyBorder="1" applyAlignment="1">
      <alignment horizontal="center" vertical="center"/>
    </xf>
    <xf numFmtId="46" fontId="7" fillId="12" borderId="46" xfId="0" applyNumberFormat="1" applyFont="1" applyFill="1" applyBorder="1" applyAlignment="1">
      <alignment horizontal="center" vertical="center"/>
    </xf>
    <xf numFmtId="46" fontId="0" fillId="6" borderId="47" xfId="0" applyNumberFormat="1" applyFont="1" applyFill="1" applyBorder="1" applyAlignment="1">
      <alignment horizontal="center" vertical="center"/>
    </xf>
    <xf numFmtId="46" fontId="0" fillId="6" borderId="29" xfId="0" applyNumberFormat="1" applyFont="1" applyFill="1" applyBorder="1" applyAlignment="1">
      <alignment horizontal="center" vertical="center"/>
    </xf>
    <xf numFmtId="0" fontId="0" fillId="0" borderId="48" xfId="0" applyFont="1" applyBorder="1" applyAlignment="1"/>
    <xf numFmtId="46" fontId="0" fillId="5" borderId="23" xfId="0" applyNumberFormat="1" applyFont="1" applyFill="1" applyBorder="1" applyAlignment="1">
      <alignment horizontal="center" vertical="center"/>
    </xf>
    <xf numFmtId="46" fontId="13" fillId="3" borderId="49" xfId="0" applyNumberFormat="1" applyFont="1" applyFill="1" applyBorder="1" applyAlignment="1">
      <alignment horizontal="center" vertical="center"/>
    </xf>
    <xf numFmtId="46" fontId="13" fillId="3" borderId="50" xfId="0" applyNumberFormat="1" applyFont="1" applyFill="1" applyBorder="1" applyAlignment="1">
      <alignment horizontal="center" vertical="center"/>
    </xf>
    <xf numFmtId="1" fontId="2" fillId="0" borderId="51" xfId="0" applyNumberFormat="1" applyFont="1" applyBorder="1" applyAlignment="1">
      <alignment horizontal="left" vertical="center"/>
    </xf>
    <xf numFmtId="1" fontId="0" fillId="0" borderId="37" xfId="0" applyNumberFormat="1" applyFont="1" applyBorder="1" applyAlignment="1">
      <alignment horizontal="center" vertical="center"/>
    </xf>
    <xf numFmtId="46" fontId="0" fillId="3" borderId="4" xfId="0" applyNumberFormat="1" applyFont="1" applyFill="1" applyBorder="1" applyAlignment="1">
      <alignment horizontal="center" vertical="center"/>
    </xf>
    <xf numFmtId="46" fontId="7" fillId="11" borderId="23" xfId="0" applyNumberFormat="1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46" fontId="0" fillId="3" borderId="50" xfId="0" applyNumberFormat="1" applyFont="1" applyFill="1" applyBorder="1" applyAlignment="1">
      <alignment horizontal="center" vertical="center"/>
    </xf>
    <xf numFmtId="1" fontId="13" fillId="10" borderId="52" xfId="0" applyNumberFormat="1" applyFont="1" applyFill="1" applyBorder="1" applyAlignment="1">
      <alignment horizontal="left" vertical="center"/>
    </xf>
    <xf numFmtId="0" fontId="0" fillId="10" borderId="5" xfId="0" applyFont="1" applyFill="1" applyBorder="1" applyAlignment="1"/>
    <xf numFmtId="46" fontId="0" fillId="10" borderId="53" xfId="0" applyNumberFormat="1" applyFont="1" applyFill="1" applyBorder="1" applyAlignment="1">
      <alignment horizontal="center" vertical="center"/>
    </xf>
    <xf numFmtId="46" fontId="7" fillId="12" borderId="17" xfId="0" applyNumberFormat="1" applyFont="1" applyFill="1" applyBorder="1" applyAlignment="1">
      <alignment horizontal="center" vertical="center"/>
    </xf>
    <xf numFmtId="46" fontId="0" fillId="3" borderId="17" xfId="0" applyNumberFormat="1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center"/>
    </xf>
    <xf numFmtId="1" fontId="13" fillId="11" borderId="54" xfId="0" applyNumberFormat="1" applyFont="1" applyFill="1" applyBorder="1" applyAlignment="1">
      <alignment horizontal="left" vertical="center"/>
    </xf>
    <xf numFmtId="0" fontId="0" fillId="11" borderId="43" xfId="0" applyFont="1" applyFill="1" applyBorder="1" applyAlignment="1"/>
    <xf numFmtId="46" fontId="0" fillId="11" borderId="55" xfId="0" applyNumberFormat="1" applyFont="1" applyFill="1" applyBorder="1" applyAlignment="1">
      <alignment horizontal="center" vertical="center"/>
    </xf>
    <xf numFmtId="46" fontId="0" fillId="4" borderId="56" xfId="0" applyNumberFormat="1" applyFont="1" applyFill="1" applyBorder="1" applyAlignment="1">
      <alignment horizontal="center" vertical="center"/>
    </xf>
    <xf numFmtId="46" fontId="0" fillId="4" borderId="57" xfId="0" applyNumberFormat="1" applyFont="1" applyFill="1" applyBorder="1" applyAlignment="1">
      <alignment horizontal="center" vertical="center"/>
    </xf>
    <xf numFmtId="46" fontId="0" fillId="5" borderId="57" xfId="0" applyNumberFormat="1" applyFont="1" applyFill="1" applyBorder="1" applyAlignment="1">
      <alignment horizontal="center" vertical="center"/>
    </xf>
    <xf numFmtId="46" fontId="0" fillId="5" borderId="58" xfId="0" applyNumberFormat="1" applyFont="1" applyFill="1" applyBorder="1" applyAlignment="1">
      <alignment horizontal="center" vertical="center"/>
    </xf>
    <xf numFmtId="46" fontId="0" fillId="3" borderId="59" xfId="0" applyNumberFormat="1" applyFont="1" applyFill="1" applyBorder="1" applyAlignment="1">
      <alignment horizontal="center" vertical="center"/>
    </xf>
    <xf numFmtId="0" fontId="0" fillId="3" borderId="60" xfId="0" applyFont="1" applyFill="1" applyBorder="1" applyAlignment="1">
      <alignment horizontal="center" vertical="center"/>
    </xf>
    <xf numFmtId="1" fontId="13" fillId="12" borderId="61" xfId="0" applyNumberFormat="1" applyFont="1" applyFill="1" applyBorder="1" applyAlignment="1">
      <alignment horizontal="left" vertical="center"/>
    </xf>
    <xf numFmtId="0" fontId="0" fillId="12" borderId="62" xfId="0" applyFont="1" applyFill="1" applyBorder="1" applyAlignment="1"/>
    <xf numFmtId="46" fontId="0" fillId="12" borderId="6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0</xdr:rowOff>
    </xdr:from>
    <xdr:ext cx="2009775" cy="323850"/>
    <xdr:sp macro="" textlink="">
      <xdr:nvSpPr>
        <xdr:cNvPr id="1025" name="Shape 102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560" cap="flat" cmpd="sng" algn="ctr">
          <a:solidFill>
            <a:srgbClr val="000000">
              <a:alpha val="100000"/>
            </a:srgbClr>
          </a:solidFill>
          <a:round/>
          <a:headEnd/>
          <a:tailEnd/>
        </a:ln>
      </xdr:spPr>
    </xdr:sp>
    <xdr:clientData fLocksWithSheet="0"/>
  </xdr:oneCellAnchor>
  <xdr:oneCellAnchor>
    <xdr:from>
      <xdr:col>7</xdr:col>
      <xdr:colOff>542925</xdr:colOff>
      <xdr:row>0</xdr:row>
      <xdr:rowOff>0</xdr:rowOff>
    </xdr:from>
    <xdr:ext cx="2247900" cy="304800"/>
    <xdr:sp macro="" textlink="">
      <xdr:nvSpPr>
        <xdr:cNvPr id="1026" name="Shape 102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cap="flat" cmpd="sng" algn="ctr">
          <a:noFill/>
          <a:round/>
          <a:headEnd/>
          <a:tailEnd/>
        </a:ln>
      </xdr:spPr>
      <xdr:txBody>
        <a:bodyPr rot="0" anchor="t"/>
        <a:lstStyle/>
        <a:p>
          <a:pPr lvl="0" algn="l"/>
          <a:r>
            <a:rPr sz="1400" b="1" i="0" u="none" strike="noStrike">
              <a:solidFill>
                <a:srgbClr val="000000"/>
              </a:solidFill>
              <a:latin typeface="Calibri"/>
            </a:rPr>
            <a:t>VMA A MODIFIER</a:t>
          </a:r>
        </a:p>
      </xdr:txBody>
    </xdr:sp>
    <xdr:clientData fLocksWithSheet="0"/>
  </xdr:oneCellAnchor>
  <xdr:oneCellAnchor>
    <xdr:from>
      <xdr:col>7</xdr:col>
      <xdr:colOff>95250</xdr:colOff>
      <xdr:row>0</xdr:row>
      <xdr:rowOff>123825</xdr:rowOff>
    </xdr:from>
    <xdr:ext cx="438150" cy="0"/>
    <xdr:sp macro="" textlink="">
      <xdr:nvSpPr>
        <xdr:cNvPr id="1027" name="Shape 102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 flipH="1" flipV="1">
          <a:off x="0" y="0"/>
          <a:ext cx="1" cy="1"/>
        </a:xfrm>
        <a:prstGeom prst="straightConnector1">
          <a:avLst/>
        </a:prstGeom>
        <a:noFill/>
        <a:ln w="25560" cap="flat" cmpd="sng" algn="ctr">
          <a:solidFill>
            <a:srgbClr val="C0504D">
              <a:alpha val="100000"/>
            </a:srgbClr>
          </a:solidFill>
          <a:round/>
          <a:headEnd/>
          <a:tailEnd type="arrow" w="med" len="med"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Q100"/>
  <sheetViews>
    <sheetView showGridLines="0" tabSelected="1" workbookViewId="0">
      <selection activeCell="G1" sqref="G1"/>
    </sheetView>
  </sheetViews>
  <sheetFormatPr baseColWidth="10" defaultColWidth="14.42578125" defaultRowHeight="15" customHeight="1" x14ac:dyDescent="0.25"/>
  <cols>
    <col min="1" max="11" width="12.85546875" customWidth="1"/>
    <col min="12" max="12" width="8.5703125" customWidth="1"/>
    <col min="13" max="13" width="11.5703125" customWidth="1"/>
    <col min="14" max="17" width="10.7109375" customWidth="1"/>
  </cols>
  <sheetData>
    <row r="1" spans="1:14" ht="33.75" customHeight="1" x14ac:dyDescent="0.35">
      <c r="A1" s="1" t="s">
        <v>0</v>
      </c>
      <c r="B1" s="2"/>
      <c r="C1" s="3"/>
      <c r="D1" s="3"/>
      <c r="E1" s="4"/>
      <c r="F1" s="5"/>
      <c r="G1" s="6">
        <v>13</v>
      </c>
      <c r="H1" s="3"/>
      <c r="I1" s="3"/>
      <c r="J1" s="3"/>
      <c r="K1" s="7"/>
      <c r="L1" s="8"/>
      <c r="M1" s="8"/>
      <c r="N1" s="9"/>
    </row>
    <row r="2" spans="1:14" ht="15.75" customHeight="1" x14ac:dyDescent="0.25">
      <c r="A2" s="10"/>
      <c r="B2" s="9"/>
      <c r="C2" s="11"/>
      <c r="D2" s="9"/>
      <c r="E2" s="12"/>
      <c r="F2" s="13"/>
      <c r="G2" s="14"/>
      <c r="H2" s="15"/>
      <c r="I2" s="9"/>
      <c r="J2" s="9"/>
      <c r="K2" s="16"/>
      <c r="L2" s="9"/>
      <c r="M2" s="9"/>
      <c r="N2" s="9"/>
    </row>
    <row r="3" spans="1:14" ht="16.5" customHeight="1" x14ac:dyDescent="0.25">
      <c r="A3" s="17" t="s">
        <v>1</v>
      </c>
      <c r="B3" s="18"/>
      <c r="C3" s="19" t="s">
        <v>2</v>
      </c>
      <c r="D3" s="20"/>
      <c r="E3" s="21" t="s">
        <v>3</v>
      </c>
      <c r="F3" s="22"/>
      <c r="G3" s="23" t="s">
        <v>3</v>
      </c>
      <c r="H3" s="24"/>
      <c r="I3" s="25"/>
      <c r="J3" s="26" t="s">
        <v>4</v>
      </c>
      <c r="K3" s="27"/>
      <c r="L3" s="9"/>
      <c r="M3" s="9"/>
      <c r="N3" s="9"/>
    </row>
    <row r="4" spans="1:14" ht="16.5" customHeight="1" x14ac:dyDescent="0.25">
      <c r="A4" s="28" t="s">
        <v>5</v>
      </c>
      <c r="B4" s="29">
        <v>60</v>
      </c>
      <c r="C4" s="29">
        <v>70</v>
      </c>
      <c r="D4" s="29">
        <v>75</v>
      </c>
      <c r="E4" s="30">
        <v>80</v>
      </c>
      <c r="F4" s="30">
        <v>85</v>
      </c>
      <c r="G4" s="31">
        <v>90</v>
      </c>
      <c r="H4" s="31">
        <v>95</v>
      </c>
      <c r="I4" s="32">
        <v>100</v>
      </c>
      <c r="J4" s="32">
        <v>110</v>
      </c>
      <c r="K4" s="33">
        <v>120</v>
      </c>
      <c r="L4" s="34"/>
      <c r="M4" s="9"/>
      <c r="N4" s="9"/>
    </row>
    <row r="5" spans="1:14" ht="16.5" customHeight="1" x14ac:dyDescent="0.25">
      <c r="A5" s="35">
        <v>50</v>
      </c>
      <c r="B5" s="36">
        <f t="shared" ref="B5:B34" si="0">(((1/(G$1*1000))*A5)/(B$4/100))/24</f>
        <v>2.6709401709401712E-4</v>
      </c>
      <c r="C5" s="37">
        <f t="shared" ref="C5:C34" si="1">(((1/(G$1*1000))*A5)/(C$4/100))/24</f>
        <v>2.2893772893772896E-4</v>
      </c>
      <c r="D5" s="37">
        <f t="shared" ref="D5:D34" si="2">(((1/(G$1*1000))*A5)/(D$4/100))/24</f>
        <v>2.1367521367521368E-4</v>
      </c>
      <c r="E5" s="38">
        <f t="shared" ref="E5:E34" si="3">(((1/(G$1*1000))*A5)/(E$4/100))/24</f>
        <v>2.0032051282051284E-4</v>
      </c>
      <c r="F5" s="38">
        <f t="shared" ref="F5:F34" si="4">(((1/(G$1*1000))*A5)/(F$4/100))/24</f>
        <v>1.885369532428356E-4</v>
      </c>
      <c r="G5" s="39">
        <f t="shared" ref="G5:G30" si="5">(((1/(G$1*1000))*A5)/(G$4/100))/24</f>
        <v>1.7806267806267807E-4</v>
      </c>
      <c r="H5" s="39">
        <f t="shared" ref="H5:H30" si="6">(((1/(G$1*1000))*A5)/(H$4/100))/24</f>
        <v>1.6869095816464237E-4</v>
      </c>
      <c r="I5" s="40">
        <f t="shared" ref="I5:I21" si="7">(((1/(G$1*1000))*A5)/(I$4/100))/24</f>
        <v>1.6025641025641026E-4</v>
      </c>
      <c r="J5" s="40">
        <f t="shared" ref="J5:J9" si="8">(((1/(G$1*1000))*A5)/(J$4/100))/24</f>
        <v>1.4568764568764569E-4</v>
      </c>
      <c r="K5" s="41">
        <f t="shared" ref="K5:K9" si="9">(((1/(G$1*1000))*A5)/(K$4/100))/24</f>
        <v>1.3354700854700856E-4</v>
      </c>
      <c r="L5" s="9"/>
      <c r="M5" s="9"/>
      <c r="N5" s="9"/>
    </row>
    <row r="6" spans="1:14" ht="16.5" customHeight="1" x14ac:dyDescent="0.25">
      <c r="A6" s="35">
        <v>100</v>
      </c>
      <c r="B6" s="36">
        <f t="shared" si="0"/>
        <v>5.3418803418803424E-4</v>
      </c>
      <c r="C6" s="37">
        <f t="shared" si="1"/>
        <v>4.5787545787545793E-4</v>
      </c>
      <c r="D6" s="37">
        <f t="shared" si="2"/>
        <v>4.2735042735042735E-4</v>
      </c>
      <c r="E6" s="38">
        <f t="shared" si="3"/>
        <v>4.0064102564102568E-4</v>
      </c>
      <c r="F6" s="38">
        <f t="shared" si="4"/>
        <v>3.7707390648567121E-4</v>
      </c>
      <c r="G6" s="39">
        <f t="shared" si="5"/>
        <v>3.5612535612535614E-4</v>
      </c>
      <c r="H6" s="39">
        <f t="shared" si="6"/>
        <v>3.3738191632928474E-4</v>
      </c>
      <c r="I6" s="40">
        <f t="shared" si="7"/>
        <v>3.2051282051282051E-4</v>
      </c>
      <c r="J6" s="40">
        <f t="shared" si="8"/>
        <v>2.9137529137529138E-4</v>
      </c>
      <c r="K6" s="42">
        <f t="shared" si="9"/>
        <v>2.6709401709401712E-4</v>
      </c>
      <c r="L6" s="9"/>
      <c r="M6" s="9"/>
      <c r="N6" s="9"/>
    </row>
    <row r="7" spans="1:14" ht="16.5" customHeight="1" x14ac:dyDescent="0.25">
      <c r="A7" s="35">
        <v>150</v>
      </c>
      <c r="B7" s="36">
        <f t="shared" si="0"/>
        <v>8.0128205128205136E-4</v>
      </c>
      <c r="C7" s="37">
        <f t="shared" si="1"/>
        <v>6.8681318681318687E-4</v>
      </c>
      <c r="D7" s="37">
        <f t="shared" si="2"/>
        <v>6.4102564102564103E-4</v>
      </c>
      <c r="E7" s="38">
        <f t="shared" si="3"/>
        <v>6.0096153846153849E-4</v>
      </c>
      <c r="F7" s="38">
        <f t="shared" si="4"/>
        <v>5.6561085972850684E-4</v>
      </c>
      <c r="G7" s="39">
        <f t="shared" si="5"/>
        <v>5.3418803418803413E-4</v>
      </c>
      <c r="H7" s="39">
        <f t="shared" si="6"/>
        <v>5.0607287449392724E-4</v>
      </c>
      <c r="I7" s="40">
        <f t="shared" si="7"/>
        <v>4.807692307692308E-4</v>
      </c>
      <c r="J7" s="40">
        <f t="shared" si="8"/>
        <v>4.3706293706293706E-4</v>
      </c>
      <c r="K7" s="42">
        <f t="shared" si="9"/>
        <v>4.0064102564102568E-4</v>
      </c>
      <c r="L7" s="9"/>
      <c r="M7" s="9"/>
      <c r="N7" s="9"/>
    </row>
    <row r="8" spans="1:14" ht="16.5" customHeight="1" x14ac:dyDescent="0.25">
      <c r="A8" s="35">
        <v>200</v>
      </c>
      <c r="B8" s="36">
        <f t="shared" si="0"/>
        <v>1.0683760683760685E-3</v>
      </c>
      <c r="C8" s="37">
        <f t="shared" si="1"/>
        <v>9.1575091575091586E-4</v>
      </c>
      <c r="D8" s="37">
        <f t="shared" si="2"/>
        <v>8.547008547008547E-4</v>
      </c>
      <c r="E8" s="38">
        <f t="shared" si="3"/>
        <v>8.0128205128205136E-4</v>
      </c>
      <c r="F8" s="38">
        <f t="shared" si="4"/>
        <v>7.5414781297134241E-4</v>
      </c>
      <c r="G8" s="39">
        <f t="shared" si="5"/>
        <v>7.1225071225071229E-4</v>
      </c>
      <c r="H8" s="39">
        <f t="shared" si="6"/>
        <v>6.7476383265856947E-4</v>
      </c>
      <c r="I8" s="40">
        <f t="shared" si="7"/>
        <v>6.4102564102564103E-4</v>
      </c>
      <c r="J8" s="40">
        <f t="shared" si="8"/>
        <v>5.8275058275058275E-4</v>
      </c>
      <c r="K8" s="42">
        <f t="shared" si="9"/>
        <v>5.3418803418803424E-4</v>
      </c>
      <c r="L8" s="9"/>
      <c r="M8" s="9"/>
      <c r="N8" s="9"/>
    </row>
    <row r="9" spans="1:14" ht="16.5" customHeight="1" x14ac:dyDescent="0.25">
      <c r="A9" s="35">
        <v>300</v>
      </c>
      <c r="B9" s="36">
        <f t="shared" si="0"/>
        <v>1.6025641025641027E-3</v>
      </c>
      <c r="C9" s="37">
        <f t="shared" si="1"/>
        <v>1.3736263736263737E-3</v>
      </c>
      <c r="D9" s="37">
        <f t="shared" si="2"/>
        <v>1.2820512820512821E-3</v>
      </c>
      <c r="E9" s="38">
        <f t="shared" si="3"/>
        <v>1.201923076923077E-3</v>
      </c>
      <c r="F9" s="38">
        <f t="shared" si="4"/>
        <v>1.1312217194570137E-3</v>
      </c>
      <c r="G9" s="39">
        <f t="shared" si="5"/>
        <v>1.0683760683760683E-3</v>
      </c>
      <c r="H9" s="39">
        <f t="shared" si="6"/>
        <v>1.0121457489878545E-3</v>
      </c>
      <c r="I9" s="40">
        <f t="shared" si="7"/>
        <v>9.6153846153846159E-4</v>
      </c>
      <c r="J9" s="40">
        <f t="shared" si="8"/>
        <v>8.7412587412587413E-4</v>
      </c>
      <c r="K9" s="43">
        <f t="shared" si="9"/>
        <v>8.0128205128205136E-4</v>
      </c>
      <c r="L9" s="9"/>
      <c r="M9" s="9"/>
      <c r="N9" s="9"/>
    </row>
    <row r="10" spans="1:14" ht="16.5" customHeight="1" x14ac:dyDescent="0.25">
      <c r="A10" s="35">
        <v>400</v>
      </c>
      <c r="B10" s="36">
        <f t="shared" si="0"/>
        <v>2.136752136752137E-3</v>
      </c>
      <c r="C10" s="37">
        <f t="shared" si="1"/>
        <v>1.8315018315018317E-3</v>
      </c>
      <c r="D10" s="37">
        <f t="shared" si="2"/>
        <v>1.7094017094017094E-3</v>
      </c>
      <c r="E10" s="38">
        <f t="shared" si="3"/>
        <v>1.6025641025641027E-3</v>
      </c>
      <c r="F10" s="38">
        <f t="shared" si="4"/>
        <v>1.5082956259426848E-3</v>
      </c>
      <c r="G10" s="39">
        <f t="shared" si="5"/>
        <v>1.4245014245014246E-3</v>
      </c>
      <c r="H10" s="39">
        <f t="shared" si="6"/>
        <v>1.3495276653171389E-3</v>
      </c>
      <c r="I10" s="40">
        <f t="shared" si="7"/>
        <v>1.2820512820512821E-3</v>
      </c>
      <c r="J10" s="44"/>
      <c r="K10" s="45"/>
      <c r="L10" s="9"/>
      <c r="M10" s="9"/>
      <c r="N10" s="9"/>
    </row>
    <row r="11" spans="1:14" ht="16.5" customHeight="1" x14ac:dyDescent="0.25">
      <c r="A11" s="35">
        <v>500</v>
      </c>
      <c r="B11" s="36">
        <f t="shared" si="0"/>
        <v>2.6709401709401714E-3</v>
      </c>
      <c r="C11" s="37">
        <f t="shared" si="1"/>
        <v>2.2893772893772895E-3</v>
      </c>
      <c r="D11" s="37">
        <f t="shared" si="2"/>
        <v>2.136752136752137E-3</v>
      </c>
      <c r="E11" s="38">
        <f t="shared" si="3"/>
        <v>2.0032051282051285E-3</v>
      </c>
      <c r="F11" s="38">
        <f t="shared" si="4"/>
        <v>1.8853695324283562E-3</v>
      </c>
      <c r="G11" s="39">
        <f t="shared" si="5"/>
        <v>1.7806267806267807E-3</v>
      </c>
      <c r="H11" s="39">
        <f t="shared" si="6"/>
        <v>1.6869095816464241E-3</v>
      </c>
      <c r="I11" s="46">
        <f t="shared" si="7"/>
        <v>1.6025641025641027E-3</v>
      </c>
      <c r="J11" s="47"/>
      <c r="K11" s="48"/>
      <c r="L11" s="49"/>
      <c r="M11" s="8"/>
      <c r="N11" s="9"/>
    </row>
    <row r="12" spans="1:14" ht="16.5" customHeight="1" x14ac:dyDescent="0.25">
      <c r="A12" s="35">
        <v>600</v>
      </c>
      <c r="B12" s="36">
        <f t="shared" si="0"/>
        <v>3.2051282051282055E-3</v>
      </c>
      <c r="C12" s="37">
        <f t="shared" si="1"/>
        <v>2.7472527472527475E-3</v>
      </c>
      <c r="D12" s="37">
        <f t="shared" si="2"/>
        <v>2.5641025641025641E-3</v>
      </c>
      <c r="E12" s="38">
        <f t="shared" si="3"/>
        <v>2.403846153846154E-3</v>
      </c>
      <c r="F12" s="38">
        <f t="shared" si="4"/>
        <v>2.2624434389140274E-3</v>
      </c>
      <c r="G12" s="39">
        <f t="shared" si="5"/>
        <v>2.1367521367521365E-3</v>
      </c>
      <c r="H12" s="39">
        <f t="shared" si="6"/>
        <v>2.024291497975709E-3</v>
      </c>
      <c r="I12" s="46">
        <f t="shared" si="7"/>
        <v>1.9230769230769232E-3</v>
      </c>
      <c r="J12" s="50"/>
      <c r="K12" s="51"/>
      <c r="L12" s="52"/>
      <c r="M12" s="53"/>
      <c r="N12" s="9"/>
    </row>
    <row r="13" spans="1:14" ht="16.5" customHeight="1" x14ac:dyDescent="0.25">
      <c r="A13" s="35">
        <v>800</v>
      </c>
      <c r="B13" s="36">
        <f t="shared" si="0"/>
        <v>4.2735042735042739E-3</v>
      </c>
      <c r="C13" s="37">
        <f t="shared" si="1"/>
        <v>3.6630036630036634E-3</v>
      </c>
      <c r="D13" s="37">
        <f t="shared" si="2"/>
        <v>3.4188034188034188E-3</v>
      </c>
      <c r="E13" s="38">
        <f t="shared" si="3"/>
        <v>3.2051282051282055E-3</v>
      </c>
      <c r="F13" s="38">
        <f t="shared" si="4"/>
        <v>3.0165912518853697E-3</v>
      </c>
      <c r="G13" s="39">
        <f t="shared" si="5"/>
        <v>2.8490028490028491E-3</v>
      </c>
      <c r="H13" s="39">
        <f t="shared" si="6"/>
        <v>2.6990553306342779E-3</v>
      </c>
      <c r="I13" s="46">
        <f t="shared" si="7"/>
        <v>2.5641025641025641E-3</v>
      </c>
      <c r="J13" s="54"/>
      <c r="K13" s="51"/>
      <c r="L13" s="52"/>
      <c r="M13" s="53"/>
      <c r="N13" s="9"/>
    </row>
    <row r="14" spans="1:14" ht="16.5" customHeight="1" x14ac:dyDescent="0.25">
      <c r="A14" s="35">
        <v>1000</v>
      </c>
      <c r="B14" s="36">
        <f t="shared" si="0"/>
        <v>5.3418803418803429E-3</v>
      </c>
      <c r="C14" s="37">
        <f t="shared" si="1"/>
        <v>4.578754578754579E-3</v>
      </c>
      <c r="D14" s="37">
        <f t="shared" si="2"/>
        <v>4.2735042735042739E-3</v>
      </c>
      <c r="E14" s="38">
        <f t="shared" si="3"/>
        <v>4.0064102564102569E-3</v>
      </c>
      <c r="F14" s="38">
        <f t="shared" si="4"/>
        <v>3.7707390648567124E-3</v>
      </c>
      <c r="G14" s="39">
        <f t="shared" si="5"/>
        <v>3.5612535612535613E-3</v>
      </c>
      <c r="H14" s="39">
        <f t="shared" si="6"/>
        <v>3.3738191632928481E-3</v>
      </c>
      <c r="I14" s="46">
        <f t="shared" si="7"/>
        <v>3.2051282051282055E-3</v>
      </c>
      <c r="J14" s="50"/>
      <c r="K14" s="51"/>
      <c r="L14" s="55"/>
      <c r="M14" s="56"/>
      <c r="N14" s="9"/>
    </row>
    <row r="15" spans="1:14" ht="16.5" customHeight="1" x14ac:dyDescent="0.25">
      <c r="A15" s="35">
        <v>1200</v>
      </c>
      <c r="B15" s="36">
        <f t="shared" si="0"/>
        <v>6.4102564102564109E-3</v>
      </c>
      <c r="C15" s="37">
        <f t="shared" si="1"/>
        <v>5.4945054945054949E-3</v>
      </c>
      <c r="D15" s="37">
        <f t="shared" si="2"/>
        <v>5.1282051282051282E-3</v>
      </c>
      <c r="E15" s="38">
        <f t="shared" si="3"/>
        <v>4.807692307692308E-3</v>
      </c>
      <c r="F15" s="38">
        <f t="shared" si="4"/>
        <v>4.5248868778280547E-3</v>
      </c>
      <c r="G15" s="39">
        <f t="shared" si="5"/>
        <v>4.2735042735042731E-3</v>
      </c>
      <c r="H15" s="39">
        <f t="shared" si="6"/>
        <v>4.0485829959514179E-3</v>
      </c>
      <c r="I15" s="40">
        <f t="shared" si="7"/>
        <v>3.8461538461538464E-3</v>
      </c>
      <c r="J15" s="57"/>
      <c r="K15" s="58"/>
      <c r="L15" s="55"/>
      <c r="M15" s="56"/>
      <c r="N15" s="9"/>
    </row>
    <row r="16" spans="1:14" ht="16.5" customHeight="1" x14ac:dyDescent="0.25">
      <c r="A16" s="35">
        <v>1400</v>
      </c>
      <c r="B16" s="36">
        <f t="shared" si="0"/>
        <v>7.4786324786324798E-3</v>
      </c>
      <c r="C16" s="37">
        <f t="shared" si="1"/>
        <v>6.4102564102564109E-3</v>
      </c>
      <c r="D16" s="37">
        <f t="shared" si="2"/>
        <v>5.9829059829059833E-3</v>
      </c>
      <c r="E16" s="38">
        <f t="shared" si="3"/>
        <v>5.608974358974359E-3</v>
      </c>
      <c r="F16" s="38">
        <f t="shared" si="4"/>
        <v>5.2790346907993979E-3</v>
      </c>
      <c r="G16" s="39">
        <f t="shared" si="5"/>
        <v>4.9857549857549857E-3</v>
      </c>
      <c r="H16" s="39">
        <f t="shared" si="6"/>
        <v>4.7233468286099868E-3</v>
      </c>
      <c r="I16" s="46">
        <f t="shared" si="7"/>
        <v>4.4871794871794877E-3</v>
      </c>
      <c r="J16" s="59"/>
      <c r="K16" s="60"/>
      <c r="L16" s="55"/>
      <c r="M16" s="56"/>
      <c r="N16" s="9"/>
    </row>
    <row r="17" spans="1:17" ht="16.5" customHeight="1" x14ac:dyDescent="0.25">
      <c r="A17" s="35">
        <v>1500</v>
      </c>
      <c r="B17" s="36">
        <f t="shared" si="0"/>
        <v>8.0128205128205138E-3</v>
      </c>
      <c r="C17" s="37">
        <f t="shared" si="1"/>
        <v>6.8681318681318689E-3</v>
      </c>
      <c r="D17" s="37">
        <f t="shared" si="2"/>
        <v>6.4102564102564109E-3</v>
      </c>
      <c r="E17" s="38">
        <f t="shared" si="3"/>
        <v>6.0096153846153841E-3</v>
      </c>
      <c r="F17" s="38">
        <f t="shared" si="4"/>
        <v>5.6561085972850686E-3</v>
      </c>
      <c r="G17" s="39">
        <f t="shared" si="5"/>
        <v>5.3418803418803429E-3</v>
      </c>
      <c r="H17" s="39">
        <f t="shared" si="6"/>
        <v>5.0607287449392713E-3</v>
      </c>
      <c r="I17" s="46">
        <f t="shared" si="7"/>
        <v>4.807692307692308E-3</v>
      </c>
      <c r="J17" s="59"/>
      <c r="K17" s="60"/>
      <c r="L17" s="9"/>
      <c r="M17" s="9"/>
      <c r="N17" s="9"/>
    </row>
    <row r="18" spans="1:17" ht="16.5" customHeight="1" x14ac:dyDescent="0.25">
      <c r="A18" s="35">
        <v>1600</v>
      </c>
      <c r="B18" s="36">
        <f t="shared" si="0"/>
        <v>8.5470085470085479E-3</v>
      </c>
      <c r="C18" s="37">
        <f t="shared" si="1"/>
        <v>7.3260073260073269E-3</v>
      </c>
      <c r="D18" s="37">
        <f t="shared" si="2"/>
        <v>6.8376068376068376E-3</v>
      </c>
      <c r="E18" s="38">
        <f t="shared" si="3"/>
        <v>6.4102564102564109E-3</v>
      </c>
      <c r="F18" s="38">
        <f t="shared" si="4"/>
        <v>6.0331825037707393E-3</v>
      </c>
      <c r="G18" s="39">
        <f t="shared" si="5"/>
        <v>5.6980056980056983E-3</v>
      </c>
      <c r="H18" s="39">
        <f t="shared" si="6"/>
        <v>5.3981106612685558E-3</v>
      </c>
      <c r="I18" s="46">
        <f t="shared" si="7"/>
        <v>5.1282051282051282E-3</v>
      </c>
      <c r="J18" s="61"/>
      <c r="K18" s="62"/>
      <c r="L18" s="9"/>
      <c r="M18" s="9"/>
      <c r="N18" s="9"/>
    </row>
    <row r="19" spans="1:17" ht="16.5" customHeight="1" x14ac:dyDescent="0.25">
      <c r="A19" s="35">
        <v>2000</v>
      </c>
      <c r="B19" s="36">
        <f t="shared" si="0"/>
        <v>1.0683760683760686E-2</v>
      </c>
      <c r="C19" s="37">
        <f t="shared" si="1"/>
        <v>9.1575091575091579E-3</v>
      </c>
      <c r="D19" s="37">
        <f t="shared" si="2"/>
        <v>8.5470085470085479E-3</v>
      </c>
      <c r="E19" s="38">
        <f t="shared" si="3"/>
        <v>8.0128205128205138E-3</v>
      </c>
      <c r="F19" s="38">
        <f t="shared" si="4"/>
        <v>7.5414781297134248E-3</v>
      </c>
      <c r="G19" s="39">
        <f t="shared" si="5"/>
        <v>7.1225071225071226E-3</v>
      </c>
      <c r="H19" s="39">
        <f t="shared" si="6"/>
        <v>6.7476383265856962E-3</v>
      </c>
      <c r="I19" s="46">
        <f t="shared" si="7"/>
        <v>6.4102564102564109E-3</v>
      </c>
      <c r="J19" s="63" t="s">
        <v>6</v>
      </c>
      <c r="K19" s="64"/>
      <c r="L19" s="9"/>
      <c r="M19" s="9"/>
      <c r="N19" s="9"/>
    </row>
    <row r="20" spans="1:17" ht="16.5" customHeight="1" x14ac:dyDescent="0.25">
      <c r="A20" s="35">
        <v>2500</v>
      </c>
      <c r="B20" s="36">
        <f t="shared" si="0"/>
        <v>1.3354700854700856E-2</v>
      </c>
      <c r="C20" s="37">
        <f t="shared" si="1"/>
        <v>1.1446886446886448E-2</v>
      </c>
      <c r="D20" s="37">
        <f t="shared" si="2"/>
        <v>1.0683760683760686E-2</v>
      </c>
      <c r="E20" s="38">
        <f t="shared" si="3"/>
        <v>1.0016025641025642E-2</v>
      </c>
      <c r="F20" s="38">
        <f t="shared" si="4"/>
        <v>9.426847662141781E-3</v>
      </c>
      <c r="G20" s="39">
        <f t="shared" si="5"/>
        <v>8.9031339031339033E-3</v>
      </c>
      <c r="H20" s="39">
        <f t="shared" si="6"/>
        <v>8.4345479082321203E-3</v>
      </c>
      <c r="I20" s="46">
        <f t="shared" si="7"/>
        <v>8.0128205128205138E-3</v>
      </c>
      <c r="J20" s="65" t="s">
        <v>7</v>
      </c>
      <c r="K20" s="66" t="s">
        <v>8</v>
      </c>
      <c r="L20" s="9"/>
      <c r="M20" s="9"/>
      <c r="N20" s="9"/>
      <c r="Q20" s="67"/>
    </row>
    <row r="21" spans="1:17" ht="16.5" customHeight="1" x14ac:dyDescent="0.25">
      <c r="A21" s="35">
        <v>3000</v>
      </c>
      <c r="B21" s="36">
        <f t="shared" si="0"/>
        <v>1.6025641025641028E-2</v>
      </c>
      <c r="C21" s="37">
        <f t="shared" si="1"/>
        <v>1.3736263736263738E-2</v>
      </c>
      <c r="D21" s="37">
        <f t="shared" si="2"/>
        <v>1.2820512820512822E-2</v>
      </c>
      <c r="E21" s="38">
        <f t="shared" si="3"/>
        <v>1.2019230769230768E-2</v>
      </c>
      <c r="F21" s="38">
        <f t="shared" si="4"/>
        <v>1.1312217194570137E-2</v>
      </c>
      <c r="G21" s="39">
        <f t="shared" si="5"/>
        <v>1.0683760683760686E-2</v>
      </c>
      <c r="H21" s="39">
        <f t="shared" si="6"/>
        <v>1.0121457489878543E-2</v>
      </c>
      <c r="I21" s="68">
        <f t="shared" si="7"/>
        <v>9.6153846153846159E-3</v>
      </c>
      <c r="J21" s="69" t="s">
        <v>9</v>
      </c>
      <c r="K21" s="70" t="s">
        <v>10</v>
      </c>
      <c r="L21" s="9"/>
      <c r="M21" s="9"/>
      <c r="N21" s="9"/>
    </row>
    <row r="22" spans="1:17" ht="16.5" customHeight="1" x14ac:dyDescent="0.25">
      <c r="A22" s="35">
        <v>4000</v>
      </c>
      <c r="B22" s="36">
        <f t="shared" si="0"/>
        <v>2.1367521367521371E-2</v>
      </c>
      <c r="C22" s="37">
        <f t="shared" si="1"/>
        <v>1.8315018315018316E-2</v>
      </c>
      <c r="D22" s="37">
        <f t="shared" si="2"/>
        <v>1.7094017094017096E-2</v>
      </c>
      <c r="E22" s="38">
        <f t="shared" si="3"/>
        <v>1.6025641025641028E-2</v>
      </c>
      <c r="F22" s="38">
        <f t="shared" si="4"/>
        <v>1.508295625942685E-2</v>
      </c>
      <c r="G22" s="39">
        <f t="shared" si="5"/>
        <v>1.4245014245014245E-2</v>
      </c>
      <c r="H22" s="71">
        <f t="shared" si="6"/>
        <v>1.3495276653171392E-2</v>
      </c>
      <c r="I22" s="72"/>
      <c r="J22" s="73">
        <v>1</v>
      </c>
      <c r="K22" s="74">
        <f>($G$1/3.6)*30</f>
        <v>108.33333333333333</v>
      </c>
      <c r="L22" s="9"/>
      <c r="M22" s="9"/>
      <c r="N22" s="9"/>
    </row>
    <row r="23" spans="1:17" ht="16.5" customHeight="1" x14ac:dyDescent="0.25">
      <c r="A23" s="35">
        <v>5000</v>
      </c>
      <c r="B23" s="36">
        <f t="shared" si="0"/>
        <v>2.6709401709401712E-2</v>
      </c>
      <c r="C23" s="37">
        <f t="shared" si="1"/>
        <v>2.2893772893772896E-2</v>
      </c>
      <c r="D23" s="37">
        <f t="shared" si="2"/>
        <v>2.1367521367521371E-2</v>
      </c>
      <c r="E23" s="38">
        <f t="shared" si="3"/>
        <v>2.0032051282051284E-2</v>
      </c>
      <c r="F23" s="38">
        <f t="shared" si="4"/>
        <v>1.8853695324283562E-2</v>
      </c>
      <c r="G23" s="39">
        <f t="shared" si="5"/>
        <v>1.7806267806267807E-2</v>
      </c>
      <c r="H23" s="71">
        <f t="shared" si="6"/>
        <v>1.6869095816464241E-2</v>
      </c>
      <c r="I23" s="59"/>
      <c r="J23" s="73">
        <v>1.1000000000000001</v>
      </c>
      <c r="K23" s="74">
        <f>($G$1/3.6)*30*1.1</f>
        <v>119.16666666666667</v>
      </c>
      <c r="L23" s="9"/>
      <c r="M23" s="9"/>
      <c r="N23" s="9"/>
    </row>
    <row r="24" spans="1:17" ht="16.5" customHeight="1" x14ac:dyDescent="0.25">
      <c r="A24" s="35">
        <v>6000</v>
      </c>
      <c r="B24" s="36">
        <f t="shared" si="0"/>
        <v>3.2051282051282055E-2</v>
      </c>
      <c r="C24" s="37">
        <f t="shared" si="1"/>
        <v>2.7472527472527476E-2</v>
      </c>
      <c r="D24" s="37">
        <f t="shared" si="2"/>
        <v>2.5641025641025644E-2</v>
      </c>
      <c r="E24" s="38">
        <f t="shared" si="3"/>
        <v>2.4038461538461536E-2</v>
      </c>
      <c r="F24" s="38">
        <f t="shared" si="4"/>
        <v>2.2624434389140274E-2</v>
      </c>
      <c r="G24" s="39">
        <f t="shared" si="5"/>
        <v>2.1367521367521371E-2</v>
      </c>
      <c r="H24" s="71">
        <f t="shared" si="6"/>
        <v>2.0242914979757085E-2</v>
      </c>
      <c r="I24" s="59"/>
      <c r="J24" s="75">
        <v>1.2</v>
      </c>
      <c r="K24" s="76">
        <f>($G$1/3.6)*30*1.2</f>
        <v>130</v>
      </c>
      <c r="L24" s="56"/>
      <c r="M24" s="9"/>
      <c r="N24" s="9"/>
    </row>
    <row r="25" spans="1:17" ht="16.5" customHeight="1" x14ac:dyDescent="0.25">
      <c r="A25" s="35">
        <v>7000</v>
      </c>
      <c r="B25" s="36">
        <f t="shared" si="0"/>
        <v>3.7393162393162392E-2</v>
      </c>
      <c r="C25" s="37">
        <f t="shared" si="1"/>
        <v>3.2051282051282055E-2</v>
      </c>
      <c r="D25" s="37">
        <f t="shared" si="2"/>
        <v>2.9914529914529916E-2</v>
      </c>
      <c r="E25" s="38">
        <f t="shared" si="3"/>
        <v>2.8044871794871792E-2</v>
      </c>
      <c r="F25" s="38">
        <f t="shared" si="4"/>
        <v>2.6395173453996983E-2</v>
      </c>
      <c r="G25" s="39">
        <f t="shared" si="5"/>
        <v>2.4928774928774929E-2</v>
      </c>
      <c r="H25" s="71">
        <f t="shared" si="6"/>
        <v>2.3616734143049933E-2</v>
      </c>
      <c r="I25" s="61"/>
      <c r="J25" s="61"/>
      <c r="K25" s="62"/>
      <c r="L25" s="77"/>
      <c r="M25" s="9"/>
      <c r="N25" s="9"/>
    </row>
    <row r="26" spans="1:17" ht="16.5" customHeight="1" x14ac:dyDescent="0.25">
      <c r="A26" s="35">
        <v>8000</v>
      </c>
      <c r="B26" s="36">
        <f t="shared" si="0"/>
        <v>4.2735042735042743E-2</v>
      </c>
      <c r="C26" s="37">
        <f t="shared" si="1"/>
        <v>3.6630036630036632E-2</v>
      </c>
      <c r="D26" s="37">
        <f t="shared" si="2"/>
        <v>3.4188034188034191E-2</v>
      </c>
      <c r="E26" s="38">
        <f t="shared" si="3"/>
        <v>3.2051282051282055E-2</v>
      </c>
      <c r="F26" s="38">
        <f t="shared" si="4"/>
        <v>3.0165912518853699E-2</v>
      </c>
      <c r="G26" s="39">
        <f t="shared" si="5"/>
        <v>2.8490028490028491E-2</v>
      </c>
      <c r="H26" s="71">
        <f t="shared" si="6"/>
        <v>2.6990553306342785E-2</v>
      </c>
      <c r="I26" s="78" t="s">
        <v>11</v>
      </c>
      <c r="J26" s="79"/>
      <c r="K26" s="80"/>
      <c r="L26" s="81"/>
      <c r="M26" s="9"/>
      <c r="N26" s="9"/>
    </row>
    <row r="27" spans="1:17" ht="16.5" customHeight="1" x14ac:dyDescent="0.25">
      <c r="A27" s="35">
        <v>9000</v>
      </c>
      <c r="B27" s="36">
        <f t="shared" si="0"/>
        <v>4.807692307692308E-2</v>
      </c>
      <c r="C27" s="37">
        <f t="shared" si="1"/>
        <v>4.1208791208791208E-2</v>
      </c>
      <c r="D27" s="37">
        <f t="shared" si="2"/>
        <v>3.8461538461538457E-2</v>
      </c>
      <c r="E27" s="38">
        <f t="shared" si="3"/>
        <v>3.6057692307692304E-2</v>
      </c>
      <c r="F27" s="38">
        <f t="shared" si="4"/>
        <v>3.3936651583710405E-2</v>
      </c>
      <c r="G27" s="39">
        <f t="shared" si="5"/>
        <v>3.2051282051282048E-2</v>
      </c>
      <c r="H27" s="71">
        <f t="shared" si="6"/>
        <v>3.0364372469635626E-2</v>
      </c>
      <c r="I27" s="82" t="s">
        <v>12</v>
      </c>
      <c r="J27" s="83"/>
      <c r="K27" s="84">
        <f>(((1/(G$1*1000))*A28)/(G4/100))/24</f>
        <v>3.5612535612535613E-2</v>
      </c>
      <c r="L27" s="81"/>
      <c r="M27" s="9"/>
      <c r="N27" s="9"/>
    </row>
    <row r="28" spans="1:17" ht="16.5" customHeight="1" x14ac:dyDescent="0.25">
      <c r="A28" s="35">
        <v>10000</v>
      </c>
      <c r="B28" s="36">
        <f t="shared" si="0"/>
        <v>5.3418803418803423E-2</v>
      </c>
      <c r="C28" s="37">
        <f t="shared" si="1"/>
        <v>4.5787545787545791E-2</v>
      </c>
      <c r="D28" s="37">
        <f t="shared" si="2"/>
        <v>4.2735042735042743E-2</v>
      </c>
      <c r="E28" s="38">
        <f t="shared" si="3"/>
        <v>4.0064102564102567E-2</v>
      </c>
      <c r="F28" s="38">
        <f t="shared" si="4"/>
        <v>3.7707390648567124E-2</v>
      </c>
      <c r="G28" s="85">
        <f t="shared" si="5"/>
        <v>3.5612535612535613E-2</v>
      </c>
      <c r="H28" s="71">
        <f t="shared" si="6"/>
        <v>3.3738191632928481E-2</v>
      </c>
      <c r="I28" s="86" t="s">
        <v>13</v>
      </c>
      <c r="J28" s="87"/>
      <c r="K28" s="88">
        <f>(((1/(G$1*1000))*A32)/(F4/100))/24</f>
        <v>7.956259426847663E-2</v>
      </c>
      <c r="L28" s="81"/>
      <c r="M28" s="9"/>
      <c r="N28" s="9"/>
    </row>
    <row r="29" spans="1:17" ht="16.5" customHeight="1" x14ac:dyDescent="0.25">
      <c r="A29" s="35">
        <v>12000</v>
      </c>
      <c r="B29" s="36">
        <f t="shared" si="0"/>
        <v>6.4102564102564111E-2</v>
      </c>
      <c r="C29" s="37">
        <f t="shared" si="1"/>
        <v>5.4945054945054951E-2</v>
      </c>
      <c r="D29" s="37">
        <f t="shared" si="2"/>
        <v>5.1282051282051287E-2</v>
      </c>
      <c r="E29" s="38">
        <f t="shared" si="3"/>
        <v>4.8076923076923073E-2</v>
      </c>
      <c r="F29" s="38">
        <f t="shared" si="4"/>
        <v>4.5248868778280549E-2</v>
      </c>
      <c r="G29" s="39">
        <f t="shared" si="5"/>
        <v>4.2735042735042743E-2</v>
      </c>
      <c r="H29" s="71">
        <f t="shared" si="6"/>
        <v>4.048582995951417E-2</v>
      </c>
      <c r="I29" s="89" t="s">
        <v>14</v>
      </c>
      <c r="J29" s="90"/>
      <c r="K29" s="91">
        <f>(((1/(G$1*1000))*A33)/(E4/100))/24</f>
        <v>0.16905048076923077</v>
      </c>
      <c r="L29" s="81"/>
      <c r="M29" s="9"/>
      <c r="N29" s="9"/>
    </row>
    <row r="30" spans="1:17" ht="16.5" customHeight="1" x14ac:dyDescent="0.25">
      <c r="A30" s="35">
        <v>15000</v>
      </c>
      <c r="B30" s="36">
        <f t="shared" si="0"/>
        <v>8.0128205128205135E-2</v>
      </c>
      <c r="C30" s="37">
        <f t="shared" si="1"/>
        <v>6.8681318681318701E-2</v>
      </c>
      <c r="D30" s="37">
        <f t="shared" si="2"/>
        <v>6.4102564102564111E-2</v>
      </c>
      <c r="E30" s="38">
        <f t="shared" si="3"/>
        <v>6.0096153846153848E-2</v>
      </c>
      <c r="F30" s="38">
        <f t="shared" si="4"/>
        <v>5.6561085972850693E-2</v>
      </c>
      <c r="G30" s="92">
        <f t="shared" si="5"/>
        <v>5.3418803418803423E-2</v>
      </c>
      <c r="H30" s="93">
        <f t="shared" si="6"/>
        <v>5.0607287449392718E-2</v>
      </c>
      <c r="K30" s="94"/>
      <c r="L30" s="81"/>
      <c r="M30" s="9"/>
      <c r="N30" s="9"/>
    </row>
    <row r="31" spans="1:17" ht="16.5" customHeight="1" x14ac:dyDescent="0.25">
      <c r="A31" s="35">
        <v>20000</v>
      </c>
      <c r="B31" s="36">
        <f t="shared" si="0"/>
        <v>0.10683760683760685</v>
      </c>
      <c r="C31" s="37">
        <f t="shared" si="1"/>
        <v>9.1575091575091583E-2</v>
      </c>
      <c r="D31" s="37">
        <f t="shared" si="2"/>
        <v>8.5470085470085486E-2</v>
      </c>
      <c r="E31" s="38">
        <f t="shared" si="3"/>
        <v>8.0128205128205135E-2</v>
      </c>
      <c r="F31" s="95">
        <f t="shared" si="4"/>
        <v>7.5414781297134248E-2</v>
      </c>
      <c r="G31" s="96"/>
      <c r="H31" s="97"/>
      <c r="I31" s="98" t="s">
        <v>15</v>
      </c>
      <c r="J31" s="99"/>
      <c r="K31" s="100"/>
      <c r="L31" s="81"/>
      <c r="M31" s="9"/>
      <c r="N31" s="9"/>
    </row>
    <row r="32" spans="1:17" ht="16.5" customHeight="1" x14ac:dyDescent="0.25">
      <c r="A32" s="35">
        <v>21100</v>
      </c>
      <c r="B32" s="36">
        <f t="shared" si="0"/>
        <v>0.11271367521367522</v>
      </c>
      <c r="C32" s="37">
        <f t="shared" si="1"/>
        <v>9.6611721611721615E-2</v>
      </c>
      <c r="D32" s="37">
        <f t="shared" si="2"/>
        <v>9.017094017094017E-2</v>
      </c>
      <c r="E32" s="38">
        <f t="shared" si="3"/>
        <v>8.4535256410256401E-2</v>
      </c>
      <c r="F32" s="101">
        <f t="shared" si="4"/>
        <v>7.956259426847663E-2</v>
      </c>
      <c r="G32" s="102"/>
      <c r="H32" s="103"/>
      <c r="I32" s="104" t="s">
        <v>12</v>
      </c>
      <c r="J32" s="105"/>
      <c r="K32" s="106">
        <f>G28/10</f>
        <v>3.5612535612535613E-3</v>
      </c>
      <c r="L32" s="9"/>
      <c r="M32" s="9"/>
      <c r="N32" s="9"/>
    </row>
    <row r="33" spans="1:14" ht="16.5" customHeight="1" x14ac:dyDescent="0.25">
      <c r="A33" s="35">
        <v>42195</v>
      </c>
      <c r="B33" s="36">
        <f t="shared" si="0"/>
        <v>0.22540064102564106</v>
      </c>
      <c r="C33" s="37">
        <f t="shared" si="1"/>
        <v>0.19320054945054946</v>
      </c>
      <c r="D33" s="37">
        <f t="shared" si="2"/>
        <v>0.18032051282051284</v>
      </c>
      <c r="E33" s="107">
        <f t="shared" si="3"/>
        <v>0.16905048076923077</v>
      </c>
      <c r="F33" s="95">
        <f t="shared" si="4"/>
        <v>0.15910633484162898</v>
      </c>
      <c r="G33" s="108"/>
      <c r="H33" s="109"/>
      <c r="I33" s="110" t="s">
        <v>13</v>
      </c>
      <c r="J33" s="111"/>
      <c r="K33" s="112">
        <f>F32/21.1</f>
        <v>3.770739064856712E-3</v>
      </c>
      <c r="L33" s="9"/>
      <c r="M33" s="9"/>
      <c r="N33" s="9"/>
    </row>
    <row r="34" spans="1:14" ht="16.5" customHeight="1" x14ac:dyDescent="0.25">
      <c r="A34" s="35">
        <v>50000</v>
      </c>
      <c r="B34" s="113">
        <f t="shared" si="0"/>
        <v>0.26709401709401709</v>
      </c>
      <c r="C34" s="114">
        <f t="shared" si="1"/>
        <v>0.22893772893772898</v>
      </c>
      <c r="D34" s="114">
        <f t="shared" si="2"/>
        <v>0.21367521367521369</v>
      </c>
      <c r="E34" s="115">
        <f t="shared" si="3"/>
        <v>0.2003205128205128</v>
      </c>
      <c r="F34" s="116">
        <f t="shared" si="4"/>
        <v>0.18853695324283559</v>
      </c>
      <c r="G34" s="117"/>
      <c r="H34" s="118"/>
      <c r="I34" s="119" t="s">
        <v>14</v>
      </c>
      <c r="J34" s="120"/>
      <c r="K34" s="121">
        <f>E33/42.195</f>
        <v>4.0064102564102561E-3</v>
      </c>
      <c r="L34" s="9"/>
      <c r="M34" s="9"/>
      <c r="N34" s="9"/>
    </row>
    <row r="35" spans="1:14" ht="15.75" customHeight="1" x14ac:dyDescent="0.25">
      <c r="G35" s="81"/>
      <c r="H35" s="77"/>
      <c r="I35" s="81"/>
      <c r="J35" s="81"/>
      <c r="K35" s="81"/>
    </row>
    <row r="36" spans="1:14" ht="15.75" customHeight="1" x14ac:dyDescent="0.25">
      <c r="G36" s="81"/>
      <c r="H36" s="77"/>
      <c r="I36" s="81"/>
      <c r="J36" s="81"/>
      <c r="K36" s="81"/>
    </row>
    <row r="37" spans="1:14" ht="15.75" customHeight="1" x14ac:dyDescent="0.25">
      <c r="G37" s="81"/>
      <c r="H37" s="77"/>
      <c r="I37" s="81"/>
      <c r="J37" s="81"/>
      <c r="K37" s="81"/>
    </row>
    <row r="38" spans="1:14" ht="15.75" customHeight="1" x14ac:dyDescent="0.25">
      <c r="G38" s="81"/>
      <c r="H38" s="77"/>
      <c r="I38" s="81"/>
      <c r="J38" s="81"/>
      <c r="K38" s="81"/>
    </row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21:A1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11" width="10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DES ALLURES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dadda</cp:lastModifiedBy>
  <cp:revision>0</cp:revision>
  <cp:lastPrinted>2013-11-30T02:14:30Z</cp:lastPrinted>
  <dcterms:created xsi:type="dcterms:W3CDTF">2013-10-08T18:03:08Z</dcterms:created>
  <dcterms:modified xsi:type="dcterms:W3CDTF">2020-10-06T19:19:28Z</dcterms:modified>
</cp:coreProperties>
</file>